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4" autoFilterDateGrouping="1"/>
  </bookViews>
  <sheets>
    <sheet xmlns:r="http://schemas.openxmlformats.org/officeDocument/2006/relationships" name="Mode d'emploi" sheetId="1" state="visible" r:id="rId1"/>
    <sheet xmlns:r="http://schemas.openxmlformats.org/officeDocument/2006/relationships" name="Hypothèses" sheetId="2" state="visible" r:id="rId2"/>
    <sheet xmlns:r="http://schemas.openxmlformats.org/officeDocument/2006/relationships" name="Encaissements" sheetId="3" state="visible" r:id="rId3"/>
    <sheet xmlns:r="http://schemas.openxmlformats.org/officeDocument/2006/relationships" name="Décaissements" sheetId="4" state="visible" r:id="rId4"/>
    <sheet xmlns:r="http://schemas.openxmlformats.org/officeDocument/2006/relationships" name="Tableau de bord" sheetId="5" state="visible" r:id="rId5"/>
  </sheets>
  <definedNames>
    <definedName name="TresoOuverture">'Hypothèses'!$B$4</definedName>
    <definedName name="SeuilAlerte">'Hypothèses'!$B$5</definedName>
    <definedName name="TauxTGC">'Hypothèses'!$B$6</definedName>
    <definedName name="TauxCAFAT">'Hypothèses'!$B$7</definedName>
    <definedName name="DelaiClient">'Hypothèses'!$B$8</definedName>
    <definedName name="CAReference">'Hypothèses'!$B$9</definedName>
    <definedName name="Saison">'Hypothèses'!$B$13:$M$13</definedName>
    <definedName name="TotEncaiss">'Encaissements'!$B$13:$M$13</definedName>
    <definedName name="TotDecaiss">'Décaissements'!$B$20:$M$20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_-;[Red](#,##0);&quot;-&quot;_-"/>
    <numFmt numFmtId="165" formatCode="0.0%"/>
    <numFmt numFmtId="166" formatCode="0_-;[Red](0);&quot;-&quot;_-"/>
  </numFmts>
  <fonts count="19">
    <font>
      <name val="Calibri"/>
      <family val="2"/>
      <color theme="1"/>
      <sz val="11"/>
      <scheme val="minor"/>
    </font>
    <font>
      <name val="Arial"/>
      <b val="1"/>
      <color rgb="FFFFFFFF"/>
      <sz val="16"/>
    </font>
    <font>
      <name val="Arial"/>
      <b val="1"/>
      <color rgb="00E89B23"/>
      <sz val="10"/>
    </font>
    <font>
      <name val="Arial"/>
      <color rgb="001A1A1A"/>
      <sz val="11"/>
    </font>
    <font>
      <name val="Arial"/>
      <b val="1"/>
      <color rgb="0014524F"/>
      <sz val="11"/>
    </font>
    <font>
      <name val="Arial"/>
      <color rgb="001A1A1A"/>
      <sz val="10"/>
    </font>
    <font>
      <name val="Arial"/>
      <b val="1"/>
      <color rgb="001A1A1A"/>
      <sz val="10"/>
    </font>
    <font>
      <name val="Arial"/>
      <color rgb="005A5A5A"/>
      <sz val="10"/>
    </font>
    <font>
      <name val="Arial"/>
      <i val="1"/>
      <color rgb="005A5A5A"/>
      <sz val="10"/>
    </font>
    <font>
      <name val="Arial"/>
      <i val="1"/>
      <color rgb="005A5A5A"/>
      <sz val="9"/>
    </font>
    <font>
      <name val="Arial"/>
      <b val="1"/>
      <color rgb="FFFFFFFF"/>
      <sz val="14"/>
    </font>
    <font>
      <name val="Arial"/>
      <b val="1"/>
      <color rgb="FF1A1A1A"/>
      <sz val="10"/>
    </font>
    <font>
      <name val="Arial"/>
      <color rgb="FF0000FF"/>
      <sz val="10"/>
    </font>
    <font>
      <name val="Arial"/>
      <b val="1"/>
      <color rgb="FFFFFFFF"/>
      <sz val="11"/>
    </font>
    <font>
      <name val="Arial"/>
      <color rgb="FF1A1A1A"/>
      <sz val="10"/>
    </font>
    <font>
      <name val="Arial"/>
      <b val="1"/>
      <color rgb="FF0F2E2E"/>
      <sz val="10"/>
    </font>
    <font>
      <name val="Arial"/>
      <b val="1"/>
      <color rgb="FF14524F"/>
      <sz val="10"/>
    </font>
    <font>
      <name val="Arial"/>
      <b val="1"/>
      <color rgb="FFFFFFFF"/>
      <sz val="10"/>
    </font>
    <font>
      <name val="Arial"/>
      <b val="1"/>
      <color rgb="FFE89B23"/>
      <sz val="10"/>
    </font>
  </fonts>
  <fills count="10">
    <fill>
      <patternFill/>
    </fill>
    <fill>
      <patternFill patternType="gray125"/>
    </fill>
    <fill>
      <patternFill patternType="solid">
        <fgColor rgb="FF0F2E2E"/>
        <bgColor rgb="FF0F2E2E"/>
      </patternFill>
    </fill>
    <fill>
      <patternFill patternType="solid">
        <fgColor rgb="FFFFFCE6"/>
        <bgColor rgb="FFFFFCE6"/>
      </patternFill>
    </fill>
    <fill>
      <patternFill patternType="solid">
        <fgColor rgb="FF1F857F"/>
        <bgColor rgb="FF1F857F"/>
      </patternFill>
    </fill>
    <fill>
      <patternFill patternType="solid">
        <fgColor rgb="FF14524F"/>
        <bgColor rgb="FF14524F"/>
      </patternFill>
    </fill>
    <fill>
      <patternFill patternType="solid">
        <fgColor rgb="FFE0F2EF"/>
        <bgColor rgb="FFE0F2EF"/>
      </patternFill>
    </fill>
    <fill>
      <patternFill patternType="solid">
        <fgColor rgb="FFE89B23"/>
        <bgColor rgb="FFE89B23"/>
      </patternFill>
    </fill>
    <fill>
      <patternFill patternType="solid">
        <fgColor rgb="FFFCEBC8"/>
        <bgColor rgb="FFFCEBC8"/>
      </patternFill>
    </fill>
    <fill>
      <patternFill patternType="solid">
        <fgColor rgb="FFF2FAF8"/>
        <bgColor rgb="FFF2FAF8"/>
      </patternFill>
    </fill>
  </fills>
  <borders count="2">
    <border>
      <left/>
      <right/>
      <top/>
      <bottom/>
      <diagonal/>
    </border>
    <border>
      <left style="thin">
        <color rgb="FFD1D1D1"/>
      </left>
      <right style="thin">
        <color rgb="FFD1D1D1"/>
      </right>
      <top style="thin">
        <color rgb="FFD1D1D1"/>
      </top>
      <bottom style="thin">
        <color rgb="FFD1D1D1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applyAlignment="1" pivotButton="0" quotePrefix="0" xfId="0">
      <alignment horizontal="left" vertical="top" wrapText="1"/>
    </xf>
    <xf numFmtId="0" fontId="9" fillId="0" borderId="0" pivotButton="0" quotePrefix="0" xfId="0"/>
    <xf numFmtId="0" fontId="10" fillId="2" borderId="0" applyAlignment="1" pivotButton="0" quotePrefix="0" xfId="0">
      <alignment horizontal="left" vertical="center" indent="1"/>
    </xf>
    <xf numFmtId="0" fontId="11" fillId="0" borderId="1" applyAlignment="1" pivotButton="0" quotePrefix="0" xfId="0">
      <alignment horizontal="left" vertical="center" wrapText="1"/>
    </xf>
    <xf numFmtId="1" fontId="12" fillId="3" borderId="1" applyAlignment="1" pivotButton="0" quotePrefix="0" xfId="0">
      <alignment horizontal="right" vertical="center"/>
    </xf>
    <xf numFmtId="164" fontId="12" fillId="3" borderId="1" applyAlignment="1" pivotButton="0" quotePrefix="0" xfId="0">
      <alignment horizontal="right" vertical="center"/>
    </xf>
    <xf numFmtId="165" fontId="12" fillId="3" borderId="1" applyAlignment="1" pivotButton="0" quotePrefix="0" xfId="0">
      <alignment horizontal="right" vertical="center"/>
    </xf>
    <xf numFmtId="0" fontId="13" fillId="4" borderId="0" applyAlignment="1" pivotButton="0" quotePrefix="0" xfId="0">
      <alignment horizontal="left" vertical="center" indent="1"/>
    </xf>
    <xf numFmtId="0" fontId="13" fillId="4" borderId="1" applyAlignment="1" pivotButton="0" quotePrefix="0" xfId="0">
      <alignment horizontal="center" vertical="center" wrapText="1"/>
    </xf>
    <xf numFmtId="2" fontId="12" fillId="3" borderId="1" applyAlignment="1" pivotButton="0" quotePrefix="0" xfId="0">
      <alignment horizontal="right" vertical="center"/>
    </xf>
    <xf numFmtId="0" fontId="13" fillId="5" borderId="1" applyAlignment="1" pivotButton="0" quotePrefix="0" xfId="0">
      <alignment horizontal="center" vertical="center" wrapText="1"/>
    </xf>
    <xf numFmtId="0" fontId="13" fillId="2" borderId="1" applyAlignment="1" pivotButton="0" quotePrefix="0" xfId="0">
      <alignment horizontal="center" vertical="center" wrapText="1"/>
    </xf>
    <xf numFmtId="164" fontId="14" fillId="0" borderId="1" applyAlignment="1" pivotButton="0" quotePrefix="0" xfId="0">
      <alignment horizontal="right" vertical="center"/>
    </xf>
    <xf numFmtId="164" fontId="15" fillId="6" borderId="1" applyAlignment="1" pivotButton="0" quotePrefix="0" xfId="0">
      <alignment horizontal="right" vertical="center"/>
    </xf>
    <xf numFmtId="0" fontId="14" fillId="0" borderId="1" applyAlignment="1" pivotButton="0" quotePrefix="0" xfId="0">
      <alignment horizontal="left" vertical="center" wrapText="1"/>
    </xf>
    <xf numFmtId="164" fontId="11" fillId="0" borderId="1" applyAlignment="1" pivotButton="0" quotePrefix="0" xfId="0">
      <alignment horizontal="right" vertical="center"/>
    </xf>
    <xf numFmtId="0" fontId="16" fillId="0" borderId="1" applyAlignment="1" pivotButton="0" quotePrefix="0" xfId="0">
      <alignment horizontal="left" vertical="center" wrapText="1"/>
    </xf>
    <xf numFmtId="0" fontId="17" fillId="5" borderId="1" applyAlignment="1" pivotButton="0" quotePrefix="0" xfId="0">
      <alignment horizontal="left" vertical="center" wrapText="1"/>
    </xf>
    <xf numFmtId="164" fontId="17" fillId="4" borderId="1" applyAlignment="1" pivotButton="0" quotePrefix="0" xfId="0">
      <alignment horizontal="right" vertical="center"/>
    </xf>
    <xf numFmtId="164" fontId="17" fillId="2" borderId="1" applyAlignment="1" pivotButton="0" quotePrefix="0" xfId="0">
      <alignment horizontal="right" vertical="center"/>
    </xf>
    <xf numFmtId="0" fontId="10" fillId="7" borderId="0" applyAlignment="1" pivotButton="0" quotePrefix="0" xfId="0">
      <alignment horizontal="left" vertical="center" indent="1"/>
    </xf>
    <xf numFmtId="0" fontId="17" fillId="7" borderId="1" applyAlignment="1" pivotButton="0" quotePrefix="0" xfId="0">
      <alignment horizontal="left" vertical="center" wrapText="1"/>
    </xf>
    <xf numFmtId="164" fontId="11" fillId="8" borderId="1" applyAlignment="1" pivotButton="0" quotePrefix="0" xfId="0">
      <alignment horizontal="right" vertical="center"/>
    </xf>
    <xf numFmtId="164" fontId="17" fillId="7" borderId="1" applyAlignment="1" pivotButton="0" quotePrefix="0" xfId="0">
      <alignment horizontal="right" vertical="center"/>
    </xf>
    <xf numFmtId="0" fontId="18" fillId="0" borderId="1" applyAlignment="1" pivotButton="0" quotePrefix="0" xfId="0">
      <alignment horizontal="left" vertical="center" wrapText="1"/>
    </xf>
    <xf numFmtId="164" fontId="15" fillId="8" borderId="1" applyAlignment="1" pivotButton="0" quotePrefix="0" xfId="0">
      <alignment horizontal="right" vertical="center"/>
    </xf>
    <xf numFmtId="164" fontId="15" fillId="9" borderId="1" applyAlignment="1" pivotButton="0" quotePrefix="0" xfId="0">
      <alignment horizontal="right" vertical="center"/>
    </xf>
    <xf numFmtId="0" fontId="17" fillId="2" borderId="1" applyAlignment="1" pivotButton="0" quotePrefix="0" xfId="0">
      <alignment horizontal="left" vertical="center" wrapText="1"/>
    </xf>
    <xf numFmtId="164" fontId="17" fillId="5" borderId="1" applyAlignment="1" pivotButton="0" quotePrefix="0" xfId="0">
      <alignment horizontal="right" vertical="center"/>
    </xf>
    <xf numFmtId="166" fontId="15" fillId="9" borderId="1" applyAlignment="1" pivotButton="0" quotePrefix="0" xfId="0">
      <alignment horizontal="right" vertical="center"/>
    </xf>
  </cellXfs>
  <cellStyles count="1">
    <cellStyle name="Normal" xfId="0" builtinId="0" hidden="0"/>
  </cellStyles>
  <dxfs count="1">
    <dxf>
      <font>
        <name val="Arial"/>
        <b val="1"/>
        <color rgb="FFB91C1C"/>
        <sz val="10"/>
      </font>
      <fill>
        <patternFill patternType="solid">
          <fgColor rgb="FFFEE2E2"/>
          <bgColor rgb="FF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4524F"/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8" customHeight="1">
      <c r="A1" s="1" t="inlineStr">
        <is>
          <t>CODEVE · Modèle prévisionnel de trésorerie 12 mois</t>
        </is>
      </c>
    </row>
    <row r="3">
      <c r="A3" s="2" t="inlineStr">
        <is>
          <t>OBJECTIF</t>
        </is>
      </c>
    </row>
    <row r="4" ht="20" customHeight="1">
      <c r="A4" s="3" t="inlineStr">
        <is>
          <t>Anticiper l'évolution de votre trésorerie sur 12 mois et identifier les périodes critiques.</t>
        </is>
      </c>
    </row>
    <row r="6">
      <c r="A6" s="2" t="inlineStr">
        <is>
          <t>COMMENT L'UTILISER</t>
        </is>
      </c>
    </row>
    <row r="7">
      <c r="A7" s="4" t="inlineStr">
        <is>
          <t>1. Onglet Hypothèses</t>
        </is>
      </c>
    </row>
    <row r="8" ht="32" customHeight="1">
      <c r="A8" s="5" t="inlineStr">
        <is>
          <t>Renseignez vos paramètres : trésorerie initiale, taux de TGC, charges sociales NC, hypothèse de saisonnalité. Les cellules en jaune sont à compléter.</t>
        </is>
      </c>
    </row>
    <row r="10">
      <c r="A10" s="4" t="inlineStr">
        <is>
          <t>2. Onglet Encaissements</t>
        </is>
      </c>
    </row>
    <row r="11" ht="32" customHeight="1">
      <c r="A11" s="5" t="inlineStr">
        <is>
          <t>Saisissez votre CA mensuel HT prévu. Le modèle calcule la TGC collectée et applique le délai moyen de paiement client (en jours).</t>
        </is>
      </c>
    </row>
    <row r="13">
      <c r="A13" s="4" t="inlineStr">
        <is>
          <t>3. Onglet Décaissements</t>
        </is>
      </c>
    </row>
    <row r="14" ht="32" customHeight="1">
      <c r="A14" s="5" t="inlineStr">
        <is>
          <t>Renseignez les achats, salaires bruts, charges fixes, impôts. La CAFAT employeur (27 %) est calculée automatiquement.</t>
        </is>
      </c>
    </row>
    <row r="16">
      <c r="A16" s="4" t="inlineStr">
        <is>
          <t>4. Onglet Tableau de bord</t>
        </is>
      </c>
    </row>
    <row r="17" ht="32" customHeight="1">
      <c r="A17" s="5" t="inlineStr">
        <is>
          <t>Visualisez le solde mensuel et le solde cumulé. Les mois sous le seuil critique se mettent en rouge automatiquement.</t>
        </is>
      </c>
    </row>
    <row r="19">
      <c r="A19" s="4" t="inlineStr">
        <is>
          <t>5. Itération</t>
        </is>
      </c>
    </row>
    <row r="20" ht="32" customHeight="1">
      <c r="A20" s="5" t="inlineStr">
        <is>
          <t>Ajustez vos hypothèses (saisonnalité, scénario pessimiste/optimiste) et observez l'impact en temps réel.</t>
        </is>
      </c>
    </row>
    <row r="22">
      <c r="A22" s="2" t="inlineStr">
        <is>
          <t>CONVENTION DE COULEURS</t>
        </is>
      </c>
    </row>
    <row r="23">
      <c r="A23" s="6" t="inlineStr">
        <is>
          <t>Texte bleu sur fond jaune clair</t>
        </is>
      </c>
      <c r="C23" s="7" t="inlineStr">
        <is>
          <t>Cellule à saisir (vous)</t>
        </is>
      </c>
    </row>
    <row r="24">
      <c r="A24" s="6" t="inlineStr">
        <is>
          <t>Texte noir</t>
        </is>
      </c>
      <c r="C24" s="7" t="inlineStr">
        <is>
          <t>Cellule calculée par formule (ne pas modifier)</t>
        </is>
      </c>
    </row>
    <row r="25">
      <c r="A25" s="6" t="inlineStr">
        <is>
          <t>Fond Teal foncé</t>
        </is>
      </c>
      <c r="C25" s="7" t="inlineStr">
        <is>
          <t>Section ou total</t>
        </is>
      </c>
    </row>
    <row r="26">
      <c r="A26" s="6" t="inlineStr">
        <is>
          <t>Fond rouge clair</t>
        </is>
      </c>
      <c r="C26" s="7" t="inlineStr">
        <is>
          <t>Alerte trésorerie sous seuil critique</t>
        </is>
      </c>
    </row>
    <row r="29" ht="36" customHeight="1">
      <c r="A29" s="8" t="inlineStr">
        <is>
          <t>Pour aller plus loin : l'offre Pilotage opérationnel CODEVE connecte votre comptabilité, génère ces indicateurs automatiquement et vous donne accès à un consultant chaque mois.</t>
        </is>
      </c>
    </row>
    <row r="31">
      <c r="A31" s="9" t="inlineStr">
        <is>
          <t>codeve.nc · 344 rue Ohlen — Nouméa · Auteur : Kévin CAZAUX</t>
        </is>
      </c>
    </row>
  </sheetData>
  <mergeCells count="17">
    <mergeCell ref="C25:H25"/>
    <mergeCell ref="C26:H26"/>
    <mergeCell ref="C24:H24"/>
    <mergeCell ref="A29:H29"/>
    <mergeCell ref="A7:H7"/>
    <mergeCell ref="A20:H20"/>
    <mergeCell ref="A31:H31"/>
    <mergeCell ref="A16:H16"/>
    <mergeCell ref="A10:H10"/>
    <mergeCell ref="C23:H23"/>
    <mergeCell ref="A13:H13"/>
    <mergeCell ref="A11:H11"/>
    <mergeCell ref="A14:H14"/>
    <mergeCell ref="A19:H19"/>
    <mergeCell ref="A1:H1"/>
    <mergeCell ref="A8:H8"/>
    <mergeCell ref="A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F857F"/>
    <outlinePr summaryBelow="1" summaryRight="1"/>
    <pageSetUpPr/>
  </sheetPr>
  <dimension ref="A1:N15"/>
  <sheetViews>
    <sheetView workbookViewId="0">
      <selection activeCell="A1" sqref="A1"/>
    </sheetView>
  </sheetViews>
  <sheetFormatPr baseColWidth="8" defaultRowHeight="15"/>
  <cols>
    <col width="3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</cols>
  <sheetData>
    <row r="1" ht="28" customHeight="1">
      <c r="A1" s="10" t="inlineStr">
        <is>
          <t>Hypothèses générales</t>
        </is>
      </c>
    </row>
    <row r="3">
      <c r="A3" s="11" t="inlineStr">
        <is>
          <t>Année du prévisionnel</t>
        </is>
      </c>
      <c r="B3" s="12" t="n">
        <v>2026</v>
      </c>
    </row>
    <row r="4">
      <c r="A4" s="11" t="inlineStr">
        <is>
          <t>Trésorerie d'ouverture (XPF)</t>
        </is>
      </c>
      <c r="B4" s="13" t="n">
        <v>3000000</v>
      </c>
    </row>
    <row r="5">
      <c r="A5" s="11" t="inlineStr">
        <is>
          <t>Seuil d'alerte trésorerie (XPF)</t>
        </is>
      </c>
      <c r="B5" s="13" t="n">
        <v>1000000</v>
      </c>
    </row>
    <row r="6">
      <c r="A6" s="11" t="inlineStr">
        <is>
          <t>Taux TGC standard</t>
        </is>
      </c>
      <c r="B6" s="14" t="n">
        <v>0.11</v>
      </c>
    </row>
    <row r="7">
      <c r="A7" s="11" t="inlineStr">
        <is>
          <t>Taux CAFAT employeur</t>
        </is>
      </c>
      <c r="B7" s="14" t="n">
        <v>0.27</v>
      </c>
    </row>
    <row r="8">
      <c r="A8" s="11" t="inlineStr">
        <is>
          <t>Délai moyen paiement clients (jours)</t>
        </is>
      </c>
      <c r="B8" s="12" t="n">
        <v>60</v>
      </c>
    </row>
    <row r="9">
      <c r="A9" s="11" t="inlineStr">
        <is>
          <t>CA HT mensuel de référence (XPF)</t>
        </is>
      </c>
      <c r="B9" s="13" t="n">
        <v>5000000</v>
      </c>
    </row>
    <row r="11" ht="22" customHeight="1">
      <c r="A11" s="15" t="inlineStr">
        <is>
          <t>Coefficients de saisonnalité (1.0 = mois moyen)</t>
        </is>
      </c>
    </row>
    <row r="12">
      <c r="A12" s="16" t="inlineStr">
        <is>
          <t>Mois</t>
        </is>
      </c>
      <c r="B12" s="16" t="inlineStr">
        <is>
          <t>Jan</t>
        </is>
      </c>
      <c r="C12" s="16" t="inlineStr">
        <is>
          <t>Fév</t>
        </is>
      </c>
      <c r="D12" s="16" t="inlineStr">
        <is>
          <t>Mar</t>
        </is>
      </c>
      <c r="E12" s="16" t="inlineStr">
        <is>
          <t>Avr</t>
        </is>
      </c>
      <c r="F12" s="16" t="inlineStr">
        <is>
          <t>Mai</t>
        </is>
      </c>
      <c r="G12" s="16" t="inlineStr">
        <is>
          <t>Juin</t>
        </is>
      </c>
      <c r="H12" s="16" t="inlineStr">
        <is>
          <t>Juil</t>
        </is>
      </c>
      <c r="I12" s="16" t="inlineStr">
        <is>
          <t>Août</t>
        </is>
      </c>
      <c r="J12" s="16" t="inlineStr">
        <is>
          <t>Sept</t>
        </is>
      </c>
      <c r="K12" s="16" t="inlineStr">
        <is>
          <t>Oct</t>
        </is>
      </c>
      <c r="L12" s="16" t="inlineStr">
        <is>
          <t>Nov</t>
        </is>
      </c>
      <c r="M12" s="16" t="inlineStr">
        <is>
          <t>Déc</t>
        </is>
      </c>
    </row>
    <row r="13">
      <c r="A13" s="11" t="inlineStr">
        <is>
          <t>Coefficient</t>
        </is>
      </c>
      <c r="B13" s="17" t="n">
        <v>1</v>
      </c>
      <c r="C13" s="17" t="n">
        <v>0.95</v>
      </c>
      <c r="D13" s="17" t="n">
        <v>1</v>
      </c>
      <c r="E13" s="17" t="n">
        <v>1</v>
      </c>
      <c r="F13" s="17" t="n">
        <v>1.05</v>
      </c>
      <c r="G13" s="17" t="n">
        <v>1.05</v>
      </c>
      <c r="H13" s="17" t="n">
        <v>0.85</v>
      </c>
      <c r="I13" s="17" t="n">
        <v>0.8</v>
      </c>
      <c r="J13" s="17" t="n">
        <v>1</v>
      </c>
      <c r="K13" s="17" t="n">
        <v>1.05</v>
      </c>
      <c r="L13" s="17" t="n">
        <v>1.1</v>
      </c>
      <c r="M13" s="17" t="n">
        <v>1.15</v>
      </c>
    </row>
    <row r="15">
      <c r="A15" s="9" t="inlineStr">
        <is>
          <t>Ces coefficients sont indicatifs. Ajustez selon votre activité réelle (saison touristique, fin d'année, etc.).</t>
        </is>
      </c>
    </row>
  </sheetData>
  <mergeCells count="3">
    <mergeCell ref="A1:D1"/>
    <mergeCell ref="A11:N11"/>
    <mergeCell ref="A15:N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4524F"/>
    <outlinePr summaryBelow="1" summaryRight="1"/>
    <pageSetUpPr/>
  </sheetPr>
  <dimension ref="A1:O13"/>
  <sheetViews>
    <sheetView workbookViewId="0">
      <selection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28" customHeight="1">
      <c r="A1" s="10" t="inlineStr">
        <is>
          <t>Encaissements prévisionnels</t>
        </is>
      </c>
    </row>
    <row r="3">
      <c r="A3" s="18" t="inlineStr">
        <is>
          <t>Poste</t>
        </is>
      </c>
      <c r="B3" s="18" t="inlineStr">
        <is>
          <t>Jan</t>
        </is>
      </c>
      <c r="C3" s="18" t="inlineStr">
        <is>
          <t>Fév</t>
        </is>
      </c>
      <c r="D3" s="18" t="inlineStr">
        <is>
          <t>Mar</t>
        </is>
      </c>
      <c r="E3" s="18" t="inlineStr">
        <is>
          <t>Avr</t>
        </is>
      </c>
      <c r="F3" s="18" t="inlineStr">
        <is>
          <t>Mai</t>
        </is>
      </c>
      <c r="G3" s="18" t="inlineStr">
        <is>
          <t>Juin</t>
        </is>
      </c>
      <c r="H3" s="18" t="inlineStr">
        <is>
          <t>Juil</t>
        </is>
      </c>
      <c r="I3" s="18" t="inlineStr">
        <is>
          <t>Août</t>
        </is>
      </c>
      <c r="J3" s="18" t="inlineStr">
        <is>
          <t>Sept</t>
        </is>
      </c>
      <c r="K3" s="18" t="inlineStr">
        <is>
          <t>Oct</t>
        </is>
      </c>
      <c r="L3" s="18" t="inlineStr">
        <is>
          <t>Nov</t>
        </is>
      </c>
      <c r="M3" s="18" t="inlineStr">
        <is>
          <t>Déc</t>
        </is>
      </c>
      <c r="N3" s="19" t="inlineStr">
        <is>
          <t>Total</t>
        </is>
      </c>
    </row>
    <row r="4">
      <c r="A4" s="11" t="inlineStr">
        <is>
          <t>CA HT facturé</t>
        </is>
      </c>
      <c r="B4" s="20">
        <f>CAReference*INDEX(Saison,1,1)</f>
        <v/>
      </c>
      <c r="C4" s="20">
        <f>CAReference*INDEX(Saison,1,2)</f>
        <v/>
      </c>
      <c r="D4" s="20">
        <f>CAReference*INDEX(Saison,1,3)</f>
        <v/>
      </c>
      <c r="E4" s="20">
        <f>CAReference*INDEX(Saison,1,4)</f>
        <v/>
      </c>
      <c r="F4" s="20">
        <f>CAReference*INDEX(Saison,1,5)</f>
        <v/>
      </c>
      <c r="G4" s="20">
        <f>CAReference*INDEX(Saison,1,6)</f>
        <v/>
      </c>
      <c r="H4" s="20">
        <f>CAReference*INDEX(Saison,1,7)</f>
        <v/>
      </c>
      <c r="I4" s="20">
        <f>CAReference*INDEX(Saison,1,8)</f>
        <v/>
      </c>
      <c r="J4" s="20">
        <f>CAReference*INDEX(Saison,1,9)</f>
        <v/>
      </c>
      <c r="K4" s="20">
        <f>CAReference*INDEX(Saison,1,10)</f>
        <v/>
      </c>
      <c r="L4" s="20">
        <f>CAReference*INDEX(Saison,1,11)</f>
        <v/>
      </c>
      <c r="M4" s="20">
        <f>CAReference*INDEX(Saison,1,12)</f>
        <v/>
      </c>
      <c r="N4" s="21">
        <f>SUM(B4:M4)</f>
        <v/>
      </c>
    </row>
    <row r="5">
      <c r="A5" s="22" t="inlineStr">
        <is>
          <t>TGC collectée</t>
        </is>
      </c>
      <c r="B5" s="20">
        <f>B4*TauxTGC</f>
        <v/>
      </c>
      <c r="C5" s="20">
        <f>C4*TauxTGC</f>
        <v/>
      </c>
      <c r="D5" s="20">
        <f>D4*TauxTGC</f>
        <v/>
      </c>
      <c r="E5" s="20">
        <f>E4*TauxTGC</f>
        <v/>
      </c>
      <c r="F5" s="20">
        <f>F4*TauxTGC</f>
        <v/>
      </c>
      <c r="G5" s="20">
        <f>G4*TauxTGC</f>
        <v/>
      </c>
      <c r="H5" s="20">
        <f>H4*TauxTGC</f>
        <v/>
      </c>
      <c r="I5" s="20">
        <f>I4*TauxTGC</f>
        <v/>
      </c>
      <c r="J5" s="20">
        <f>J4*TauxTGC</f>
        <v/>
      </c>
      <c r="K5" s="20">
        <f>K4*TauxTGC</f>
        <v/>
      </c>
      <c r="L5" s="20">
        <f>L4*TauxTGC</f>
        <v/>
      </c>
      <c r="M5" s="20">
        <f>M4*TauxTGC</f>
        <v/>
      </c>
      <c r="N5" s="21">
        <f>SUM(B5:M5)</f>
        <v/>
      </c>
    </row>
    <row r="6">
      <c r="A6" s="11" t="inlineStr">
        <is>
          <t>CA TTC facturé</t>
        </is>
      </c>
      <c r="B6" s="23">
        <f>B4+B5</f>
        <v/>
      </c>
      <c r="C6" s="23">
        <f>C4+C5</f>
        <v/>
      </c>
      <c r="D6" s="23">
        <f>D4+D5</f>
        <v/>
      </c>
      <c r="E6" s="23">
        <f>E4+E5</f>
        <v/>
      </c>
      <c r="F6" s="23">
        <f>F4+F5</f>
        <v/>
      </c>
      <c r="G6" s="23">
        <f>G4+G5</f>
        <v/>
      </c>
      <c r="H6" s="23">
        <f>H4+H5</f>
        <v/>
      </c>
      <c r="I6" s="23">
        <f>I4+I5</f>
        <v/>
      </c>
      <c r="J6" s="23">
        <f>J4+J5</f>
        <v/>
      </c>
      <c r="K6" s="23">
        <f>K4+K5</f>
        <v/>
      </c>
      <c r="L6" s="23">
        <f>L4+L5</f>
        <v/>
      </c>
      <c r="M6" s="23">
        <f>M4+M5</f>
        <v/>
      </c>
      <c r="N6" s="21">
        <f>SUM(B6:M6)</f>
        <v/>
      </c>
    </row>
    <row r="7">
      <c r="A7" s="24" t="inlineStr">
        <is>
          <t>Encaissements clients (TTC)</t>
        </is>
      </c>
      <c r="B7" s="20">
        <f>MAX(0,1-DelaiClient/30)*B6</f>
        <v/>
      </c>
      <c r="C7" s="20">
        <f>MAX(0,1-DelaiClient/30)*C6 + MIN(1,DelaiClient/30)*B6</f>
        <v/>
      </c>
      <c r="D7" s="20">
        <f>MAX(0,1-DelaiClient/30)*D6 + MIN(1,DelaiClient/30)*C6</f>
        <v/>
      </c>
      <c r="E7" s="20">
        <f>MAX(0,1-DelaiClient/30)*E6 + MIN(1,DelaiClient/30)*D6</f>
        <v/>
      </c>
      <c r="F7" s="20">
        <f>MAX(0,1-DelaiClient/30)*F6 + MIN(1,DelaiClient/30)*E6</f>
        <v/>
      </c>
      <c r="G7" s="20">
        <f>MAX(0,1-DelaiClient/30)*G6 + MIN(1,DelaiClient/30)*F6</f>
        <v/>
      </c>
      <c r="H7" s="20">
        <f>MAX(0,1-DelaiClient/30)*H6 + MIN(1,DelaiClient/30)*G6</f>
        <v/>
      </c>
      <c r="I7" s="20">
        <f>MAX(0,1-DelaiClient/30)*I6 + MIN(1,DelaiClient/30)*H6</f>
        <v/>
      </c>
      <c r="J7" s="20">
        <f>MAX(0,1-DelaiClient/30)*J6 + MIN(1,DelaiClient/30)*I6</f>
        <v/>
      </c>
      <c r="K7" s="20">
        <f>MAX(0,1-DelaiClient/30)*K6 + MIN(1,DelaiClient/30)*J6</f>
        <v/>
      </c>
      <c r="L7" s="20">
        <f>MAX(0,1-DelaiClient/30)*L6 + MIN(1,DelaiClient/30)*K6</f>
        <v/>
      </c>
      <c r="M7" s="20">
        <f>MAX(0,1-DelaiClient/30)*M6 + MIN(1,DelaiClient/30)*L6</f>
        <v/>
      </c>
      <c r="N7" s="21">
        <f>SUM(B7:M7)</f>
        <v/>
      </c>
    </row>
    <row r="9">
      <c r="A9" s="22" t="inlineStr">
        <is>
          <t>Subventions reçues</t>
        </is>
      </c>
      <c r="B9" s="13" t="n">
        <v>0</v>
      </c>
      <c r="C9" s="13" t="n">
        <v>0</v>
      </c>
      <c r="D9" s="13" t="n">
        <v>0</v>
      </c>
      <c r="E9" s="13" t="n">
        <v>0</v>
      </c>
      <c r="F9" s="13" t="n">
        <v>0</v>
      </c>
      <c r="G9" s="13" t="n">
        <v>0</v>
      </c>
      <c r="H9" s="13" t="n">
        <v>0</v>
      </c>
      <c r="I9" s="13" t="n">
        <v>0</v>
      </c>
      <c r="J9" s="13" t="n">
        <v>0</v>
      </c>
      <c r="K9" s="13" t="n">
        <v>0</v>
      </c>
      <c r="L9" s="13" t="n">
        <v>0</v>
      </c>
      <c r="M9" s="13" t="n">
        <v>0</v>
      </c>
      <c r="N9" s="21">
        <f>SUM(B9:M9)</f>
        <v/>
      </c>
    </row>
    <row r="10">
      <c r="A10" s="22" t="inlineStr">
        <is>
          <t>Apports en compte courant / capital</t>
        </is>
      </c>
      <c r="B10" s="13" t="n">
        <v>0</v>
      </c>
      <c r="C10" s="13" t="n">
        <v>0</v>
      </c>
      <c r="D10" s="13" t="n">
        <v>0</v>
      </c>
      <c r="E10" s="13" t="n">
        <v>0</v>
      </c>
      <c r="F10" s="13" t="n">
        <v>0</v>
      </c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21">
        <f>SUM(B10:M10)</f>
        <v/>
      </c>
    </row>
    <row r="11">
      <c r="A11" s="22" t="inlineStr">
        <is>
          <t>Autres encaissements</t>
        </is>
      </c>
      <c r="B11" s="13" t="n">
        <v>0</v>
      </c>
      <c r="C11" s="13" t="n">
        <v>0</v>
      </c>
      <c r="D11" s="13" t="n">
        <v>0</v>
      </c>
      <c r="E11" s="13" t="n">
        <v>0</v>
      </c>
      <c r="F11" s="13" t="n">
        <v>0</v>
      </c>
      <c r="G11" s="13" t="n">
        <v>0</v>
      </c>
      <c r="H11" s="13" t="n">
        <v>0</v>
      </c>
      <c r="I11" s="13" t="n">
        <v>0</v>
      </c>
      <c r="J11" s="13" t="n">
        <v>0</v>
      </c>
      <c r="K11" s="13" t="n">
        <v>0</v>
      </c>
      <c r="L11" s="13" t="n">
        <v>0</v>
      </c>
      <c r="M11" s="13" t="n">
        <v>0</v>
      </c>
      <c r="N11" s="21">
        <f>SUM(B11:M11)</f>
        <v/>
      </c>
    </row>
    <row r="13">
      <c r="A13" s="25" t="inlineStr">
        <is>
          <t>TOTAL ENCAISSEMENTS</t>
        </is>
      </c>
      <c r="B13" s="26">
        <f>B7+B9+B10+B11</f>
        <v/>
      </c>
      <c r="C13" s="26">
        <f>C7+C9+C10+C11</f>
        <v/>
      </c>
      <c r="D13" s="26">
        <f>D7+D9+D10+D11</f>
        <v/>
      </c>
      <c r="E13" s="26">
        <f>E7+E9+E10+E11</f>
        <v/>
      </c>
      <c r="F13" s="26">
        <f>F7+F9+F10+F11</f>
        <v/>
      </c>
      <c r="G13" s="26">
        <f>G7+G9+G10+G11</f>
        <v/>
      </c>
      <c r="H13" s="26">
        <f>H7+H9+H10+H11</f>
        <v/>
      </c>
      <c r="I13" s="26">
        <f>I7+I9+I10+I11</f>
        <v/>
      </c>
      <c r="J13" s="26">
        <f>J7+J9+J10+J11</f>
        <v/>
      </c>
      <c r="K13" s="26">
        <f>K7+K9+K10+K11</f>
        <v/>
      </c>
      <c r="L13" s="26">
        <f>L7+L9+L10+L11</f>
        <v/>
      </c>
      <c r="M13" s="26">
        <f>M7+M9+M10+M11</f>
        <v/>
      </c>
      <c r="N13" s="27">
        <f>SUM(B13:M13)</f>
        <v/>
      </c>
    </row>
  </sheetData>
  <mergeCells count="1">
    <mergeCell ref="A1:O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E89B23"/>
    <outlinePr summaryBelow="1" summaryRight="1"/>
    <pageSetUpPr/>
  </sheetPr>
  <dimension ref="A1:O20"/>
  <sheetViews>
    <sheetView workbookViewId="0">
      <selection activeCell="A1" sqref="A1"/>
    </sheetView>
  </sheetViews>
  <sheetFormatPr baseColWidth="8" defaultRowHeight="15"/>
  <cols>
    <col width="3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28" customHeight="1">
      <c r="A1" s="28" t="inlineStr">
        <is>
          <t>Décaissements prévisionnels</t>
        </is>
      </c>
    </row>
    <row r="3">
      <c r="A3" s="18" t="inlineStr">
        <is>
          <t>Poste</t>
        </is>
      </c>
      <c r="B3" s="18" t="inlineStr">
        <is>
          <t>Jan</t>
        </is>
      </c>
      <c r="C3" s="18" t="inlineStr">
        <is>
          <t>Fév</t>
        </is>
      </c>
      <c r="D3" s="18" t="inlineStr">
        <is>
          <t>Mar</t>
        </is>
      </c>
      <c r="E3" s="18" t="inlineStr">
        <is>
          <t>Avr</t>
        </is>
      </c>
      <c r="F3" s="18" t="inlineStr">
        <is>
          <t>Mai</t>
        </is>
      </c>
      <c r="G3" s="18" t="inlineStr">
        <is>
          <t>Juin</t>
        </is>
      </c>
      <c r="H3" s="18" t="inlineStr">
        <is>
          <t>Juil</t>
        </is>
      </c>
      <c r="I3" s="18" t="inlineStr">
        <is>
          <t>Août</t>
        </is>
      </c>
      <c r="J3" s="18" t="inlineStr">
        <is>
          <t>Sept</t>
        </is>
      </c>
      <c r="K3" s="18" t="inlineStr">
        <is>
          <t>Oct</t>
        </is>
      </c>
      <c r="L3" s="18" t="inlineStr">
        <is>
          <t>Nov</t>
        </is>
      </c>
      <c r="M3" s="18" t="inlineStr">
        <is>
          <t>Déc</t>
        </is>
      </c>
      <c r="N3" s="19" t="inlineStr">
        <is>
          <t>Total</t>
        </is>
      </c>
    </row>
    <row r="4">
      <c r="A4" s="22" t="inlineStr">
        <is>
          <t>Achats marchandises / matières (40 % du CA HT)</t>
        </is>
      </c>
      <c r="B4" s="20">
        <f>Encaissements!B4*0.4</f>
        <v/>
      </c>
      <c r="C4" s="20">
        <f>Encaissements!C4*0.4</f>
        <v/>
      </c>
      <c r="D4" s="20">
        <f>Encaissements!D4*0.4</f>
        <v/>
      </c>
      <c r="E4" s="20">
        <f>Encaissements!E4*0.4</f>
        <v/>
      </c>
      <c r="F4" s="20">
        <f>Encaissements!F4*0.4</f>
        <v/>
      </c>
      <c r="G4" s="20">
        <f>Encaissements!G4*0.4</f>
        <v/>
      </c>
      <c r="H4" s="20">
        <f>Encaissements!H4*0.4</f>
        <v/>
      </c>
      <c r="I4" s="20">
        <f>Encaissements!I4*0.4</f>
        <v/>
      </c>
      <c r="J4" s="20">
        <f>Encaissements!J4*0.4</f>
        <v/>
      </c>
      <c r="K4" s="20">
        <f>Encaissements!K4*0.4</f>
        <v/>
      </c>
      <c r="L4" s="20">
        <f>Encaissements!L4*0.4</f>
        <v/>
      </c>
      <c r="M4" s="20">
        <f>Encaissements!M4*0.4</f>
        <v/>
      </c>
      <c r="N4" s="21">
        <f>SUM(B4:M4)</f>
        <v/>
      </c>
    </row>
    <row r="5">
      <c r="A5" s="22" t="inlineStr">
        <is>
          <t>Salaires bruts</t>
        </is>
      </c>
      <c r="B5" s="13" t="n">
        <v>1500000</v>
      </c>
      <c r="C5" s="13" t="n">
        <v>1500000</v>
      </c>
      <c r="D5" s="13" t="n">
        <v>1500000</v>
      </c>
      <c r="E5" s="13" t="n">
        <v>1500000</v>
      </c>
      <c r="F5" s="13" t="n">
        <v>1500000</v>
      </c>
      <c r="G5" s="13" t="n">
        <v>1500000</v>
      </c>
      <c r="H5" s="13" t="n">
        <v>1500000</v>
      </c>
      <c r="I5" s="13" t="n">
        <v>1500000</v>
      </c>
      <c r="J5" s="13" t="n">
        <v>1500000</v>
      </c>
      <c r="K5" s="13" t="n">
        <v>1500000</v>
      </c>
      <c r="L5" s="13" t="n">
        <v>1500000</v>
      </c>
      <c r="M5" s="13" t="n">
        <v>1500000</v>
      </c>
      <c r="N5" s="21">
        <f>SUM(B5:M5)</f>
        <v/>
      </c>
    </row>
    <row r="6">
      <c r="A6" s="22" t="inlineStr">
        <is>
          <t>CAFAT employeur (calc. automatique)</t>
        </is>
      </c>
      <c r="B6" s="20">
        <f>B5*TauxCAFAT</f>
        <v/>
      </c>
      <c r="C6" s="20">
        <f>C5*TauxCAFAT</f>
        <v/>
      </c>
      <c r="D6" s="20">
        <f>D5*TauxCAFAT</f>
        <v/>
      </c>
      <c r="E6" s="20">
        <f>E5*TauxCAFAT</f>
        <v/>
      </c>
      <c r="F6" s="20">
        <f>F5*TauxCAFAT</f>
        <v/>
      </c>
      <c r="G6" s="20">
        <f>G5*TauxCAFAT</f>
        <v/>
      </c>
      <c r="H6" s="20">
        <f>H5*TauxCAFAT</f>
        <v/>
      </c>
      <c r="I6" s="20">
        <f>I5*TauxCAFAT</f>
        <v/>
      </c>
      <c r="J6" s="20">
        <f>J5*TauxCAFAT</f>
        <v/>
      </c>
      <c r="K6" s="20">
        <f>K5*TauxCAFAT</f>
        <v/>
      </c>
      <c r="L6" s="20">
        <f>L5*TauxCAFAT</f>
        <v/>
      </c>
      <c r="M6" s="20">
        <f>M5*TauxCAFAT</f>
        <v/>
      </c>
      <c r="N6" s="21">
        <f>SUM(B6:M6)</f>
        <v/>
      </c>
    </row>
    <row r="7">
      <c r="A7" s="22" t="inlineStr">
        <is>
          <t>TGC payée sur achats</t>
        </is>
      </c>
      <c r="B7" s="20">
        <f>B4*TauxTGC</f>
        <v/>
      </c>
      <c r="C7" s="20">
        <f>C4*TauxTGC</f>
        <v/>
      </c>
      <c r="D7" s="20">
        <f>D4*TauxTGC</f>
        <v/>
      </c>
      <c r="E7" s="20">
        <f>E4*TauxTGC</f>
        <v/>
      </c>
      <c r="F7" s="20">
        <f>F4*TauxTGC</f>
        <v/>
      </c>
      <c r="G7" s="20">
        <f>G4*TauxTGC</f>
        <v/>
      </c>
      <c r="H7" s="20">
        <f>H4*TauxTGC</f>
        <v/>
      </c>
      <c r="I7" s="20">
        <f>I4*TauxTGC</f>
        <v/>
      </c>
      <c r="J7" s="20">
        <f>J4*TauxTGC</f>
        <v/>
      </c>
      <c r="K7" s="20">
        <f>K4*TauxTGC</f>
        <v/>
      </c>
      <c r="L7" s="20">
        <f>L4*TauxTGC</f>
        <v/>
      </c>
      <c r="M7" s="20">
        <f>M4*TauxTGC</f>
        <v/>
      </c>
      <c r="N7" s="21">
        <f>SUM(B7:M7)</f>
        <v/>
      </c>
    </row>
    <row r="8">
      <c r="A8" s="22" t="inlineStr">
        <is>
          <t>Reversement TGC nette (trimestriel)</t>
        </is>
      </c>
      <c r="B8" s="20" t="n">
        <v>0</v>
      </c>
      <c r="C8" s="20" t="n">
        <v>0</v>
      </c>
      <c r="D8" s="20" t="n">
        <v>0</v>
      </c>
      <c r="E8" s="20">
        <f>SUM(Encaissements!B5:D5)-SUM(B7:D7)</f>
        <v/>
      </c>
      <c r="F8" s="20" t="n">
        <v>0</v>
      </c>
      <c r="G8" s="20" t="n">
        <v>0</v>
      </c>
      <c r="H8" s="20">
        <f>SUM(Encaissements!E5:G5)-SUM(E7:G7)</f>
        <v/>
      </c>
      <c r="I8" s="20" t="n">
        <v>0</v>
      </c>
      <c r="J8" s="20" t="n">
        <v>0</v>
      </c>
      <c r="K8" s="20">
        <f>SUM(Encaissements!H5:J5)-SUM(H7:J7)</f>
        <v/>
      </c>
      <c r="L8" s="20" t="n">
        <v>0</v>
      </c>
      <c r="M8" s="20" t="n">
        <v>0</v>
      </c>
      <c r="N8" s="21">
        <f>SUM(B8:M8)</f>
        <v/>
      </c>
    </row>
    <row r="10">
      <c r="A10" s="22" t="inlineStr">
        <is>
          <t>Loyer, charges locatives</t>
        </is>
      </c>
      <c r="B10" s="13" t="n">
        <v>300000</v>
      </c>
      <c r="C10" s="13" t="n">
        <v>300000</v>
      </c>
      <c r="D10" s="13" t="n">
        <v>300000</v>
      </c>
      <c r="E10" s="13" t="n">
        <v>300000</v>
      </c>
      <c r="F10" s="13" t="n">
        <v>300000</v>
      </c>
      <c r="G10" s="13" t="n">
        <v>300000</v>
      </c>
      <c r="H10" s="13" t="n">
        <v>300000</v>
      </c>
      <c r="I10" s="13" t="n">
        <v>300000</v>
      </c>
      <c r="J10" s="13" t="n">
        <v>300000</v>
      </c>
      <c r="K10" s="13" t="n">
        <v>300000</v>
      </c>
      <c r="L10" s="13" t="n">
        <v>300000</v>
      </c>
      <c r="M10" s="13" t="n">
        <v>300000</v>
      </c>
      <c r="N10" s="21">
        <f>SUM(B10:M10)</f>
        <v/>
      </c>
    </row>
    <row r="11">
      <c r="A11" s="22" t="inlineStr">
        <is>
          <t>Énergie, télécoms, fournitures</t>
        </is>
      </c>
      <c r="B11" s="13" t="n">
        <v>120000</v>
      </c>
      <c r="C11" s="13" t="n">
        <v>120000</v>
      </c>
      <c r="D11" s="13" t="n">
        <v>120000</v>
      </c>
      <c r="E11" s="13" t="n">
        <v>120000</v>
      </c>
      <c r="F11" s="13" t="n">
        <v>120000</v>
      </c>
      <c r="G11" s="13" t="n">
        <v>120000</v>
      </c>
      <c r="H11" s="13" t="n">
        <v>120000</v>
      </c>
      <c r="I11" s="13" t="n">
        <v>120000</v>
      </c>
      <c r="J11" s="13" t="n">
        <v>120000</v>
      </c>
      <c r="K11" s="13" t="n">
        <v>120000</v>
      </c>
      <c r="L11" s="13" t="n">
        <v>120000</v>
      </c>
      <c r="M11" s="13" t="n">
        <v>120000</v>
      </c>
      <c r="N11" s="21">
        <f>SUM(B11:M11)</f>
        <v/>
      </c>
    </row>
    <row r="12">
      <c r="A12" s="22" t="inlineStr">
        <is>
          <t>Assurances</t>
        </is>
      </c>
      <c r="B12" s="13" t="n">
        <v>80000</v>
      </c>
      <c r="C12" s="13" t="n">
        <v>80000</v>
      </c>
      <c r="D12" s="13" t="n">
        <v>80000</v>
      </c>
      <c r="E12" s="13" t="n">
        <v>80000</v>
      </c>
      <c r="F12" s="13" t="n">
        <v>80000</v>
      </c>
      <c r="G12" s="13" t="n">
        <v>80000</v>
      </c>
      <c r="H12" s="13" t="n">
        <v>80000</v>
      </c>
      <c r="I12" s="13" t="n">
        <v>80000</v>
      </c>
      <c r="J12" s="13" t="n">
        <v>80000</v>
      </c>
      <c r="K12" s="13" t="n">
        <v>80000</v>
      </c>
      <c r="L12" s="13" t="n">
        <v>80000</v>
      </c>
      <c r="M12" s="13" t="n">
        <v>80000</v>
      </c>
      <c r="N12" s="21">
        <f>SUM(B12:M12)</f>
        <v/>
      </c>
    </row>
    <row r="13">
      <c r="A13" s="22" t="inlineStr">
        <is>
          <t>Honoraires (compta, juridique)</t>
        </is>
      </c>
      <c r="B13" s="13" t="n">
        <v>80000</v>
      </c>
      <c r="C13" s="13" t="n">
        <v>80000</v>
      </c>
      <c r="D13" s="13" t="n">
        <v>80000</v>
      </c>
      <c r="E13" s="13" t="n">
        <v>80000</v>
      </c>
      <c r="F13" s="13" t="n">
        <v>80000</v>
      </c>
      <c r="G13" s="13" t="n">
        <v>80000</v>
      </c>
      <c r="H13" s="13" t="n">
        <v>80000</v>
      </c>
      <c r="I13" s="13" t="n">
        <v>80000</v>
      </c>
      <c r="J13" s="13" t="n">
        <v>80000</v>
      </c>
      <c r="K13" s="13" t="n">
        <v>80000</v>
      </c>
      <c r="L13" s="13" t="n">
        <v>80000</v>
      </c>
      <c r="M13" s="13" t="n">
        <v>80000</v>
      </c>
      <c r="N13" s="21">
        <f>SUM(B13:M13)</f>
        <v/>
      </c>
    </row>
    <row r="15">
      <c r="A15" s="22" t="inlineStr">
        <is>
          <t>Acomptes IS / CCS</t>
        </is>
      </c>
      <c r="B15" s="13" t="n">
        <v>0</v>
      </c>
      <c r="C15" s="13" t="n">
        <v>0</v>
      </c>
      <c r="D15" s="13" t="n">
        <v>200000</v>
      </c>
      <c r="E15" s="13" t="n">
        <v>0</v>
      </c>
      <c r="F15" s="13" t="n">
        <v>0</v>
      </c>
      <c r="G15" s="13" t="n">
        <v>200000</v>
      </c>
      <c r="H15" s="13" t="n">
        <v>0</v>
      </c>
      <c r="I15" s="13" t="n">
        <v>0</v>
      </c>
      <c r="J15" s="13" t="n">
        <v>200000</v>
      </c>
      <c r="K15" s="13" t="n">
        <v>0</v>
      </c>
      <c r="L15" s="13" t="n">
        <v>0</v>
      </c>
      <c r="M15" s="13" t="n">
        <v>200000</v>
      </c>
      <c r="N15" s="21">
        <f>SUM(B15:M15)</f>
        <v/>
      </c>
    </row>
    <row r="16">
      <c r="A16" s="22" t="inlineStr">
        <is>
          <t>Investissements (matériel, logiciels)</t>
        </is>
      </c>
      <c r="B16" s="13" t="n">
        <v>0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21">
        <f>SUM(B16:M16)</f>
        <v/>
      </c>
    </row>
    <row r="17">
      <c r="A17" s="22" t="inlineStr">
        <is>
          <t>Remboursement emprunts (capital + intérêts)</t>
        </is>
      </c>
      <c r="B17" s="13" t="n">
        <v>0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21">
        <f>SUM(B17:M17)</f>
        <v/>
      </c>
    </row>
    <row r="18">
      <c r="A18" s="22" t="inlineStr">
        <is>
          <t>Autres décaissements</t>
        </is>
      </c>
      <c r="B18" s="13" t="n">
        <v>0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21">
        <f>SUM(B18:M18)</f>
        <v/>
      </c>
    </row>
    <row r="20">
      <c r="A20" s="29" t="inlineStr">
        <is>
          <t>TOTAL DÉCAISSEMENTS</t>
        </is>
      </c>
      <c r="B20" s="30">
        <f>SUM(B4:B8)+SUM(B10:B13)+SUM(B15:B18)</f>
        <v/>
      </c>
      <c r="C20" s="30">
        <f>SUM(C4:C8)+SUM(C10:C13)+SUM(C15:C18)</f>
        <v/>
      </c>
      <c r="D20" s="30">
        <f>SUM(D4:D8)+SUM(D10:D13)+SUM(D15:D18)</f>
        <v/>
      </c>
      <c r="E20" s="30">
        <f>SUM(E4:E8)+SUM(E10:E13)+SUM(E15:E18)</f>
        <v/>
      </c>
      <c r="F20" s="30">
        <f>SUM(F4:F8)+SUM(F10:F13)+SUM(F15:F18)</f>
        <v/>
      </c>
      <c r="G20" s="30">
        <f>SUM(G4:G8)+SUM(G10:G13)+SUM(G15:G18)</f>
        <v/>
      </c>
      <c r="H20" s="30">
        <f>SUM(H4:H8)+SUM(H10:H13)+SUM(H15:H18)</f>
        <v/>
      </c>
      <c r="I20" s="30">
        <f>SUM(I4:I8)+SUM(I10:I13)+SUM(I15:I18)</f>
        <v/>
      </c>
      <c r="J20" s="30">
        <f>SUM(J4:J8)+SUM(J10:J13)+SUM(J15:J18)</f>
        <v/>
      </c>
      <c r="K20" s="30">
        <f>SUM(K4:K8)+SUM(K10:K13)+SUM(K15:K18)</f>
        <v/>
      </c>
      <c r="L20" s="30">
        <f>SUM(L4:L8)+SUM(L10:L13)+SUM(L15:L18)</f>
        <v/>
      </c>
      <c r="M20" s="30">
        <f>SUM(M4:M8)+SUM(M10:M13)+SUM(M15:M18)</f>
        <v/>
      </c>
      <c r="N20" s="31">
        <f>SUM(B20:M20)</f>
        <v/>
      </c>
    </row>
  </sheetData>
  <mergeCells count="1">
    <mergeCell ref="A1:O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F2E2E"/>
    <outlinePr summaryBelow="1" summaryRight="1"/>
    <pageSetUpPr/>
  </sheetPr>
  <dimension ref="A1:O16"/>
  <sheetViews>
    <sheetView workbookViewId="0">
      <selection activeCell="A1" sqref="A1"/>
    </sheetView>
  </sheetViews>
  <sheetFormatPr baseColWidth="8" defaultRowHeight="15"/>
  <cols>
    <col width="3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28" customHeight="1">
      <c r="A1" s="10" t="inlineStr">
        <is>
          <t>Tableau de bord trésorerie</t>
        </is>
      </c>
    </row>
    <row r="3">
      <c r="A3" s="18" t="inlineStr">
        <is>
          <t>Indicateur</t>
        </is>
      </c>
      <c r="B3" s="18" t="inlineStr">
        <is>
          <t>Jan</t>
        </is>
      </c>
      <c r="C3" s="18" t="inlineStr">
        <is>
          <t>Fév</t>
        </is>
      </c>
      <c r="D3" s="18" t="inlineStr">
        <is>
          <t>Mar</t>
        </is>
      </c>
      <c r="E3" s="18" t="inlineStr">
        <is>
          <t>Avr</t>
        </is>
      </c>
      <c r="F3" s="18" t="inlineStr">
        <is>
          <t>Mai</t>
        </is>
      </c>
      <c r="G3" s="18" t="inlineStr">
        <is>
          <t>Juin</t>
        </is>
      </c>
      <c r="H3" s="18" t="inlineStr">
        <is>
          <t>Juil</t>
        </is>
      </c>
      <c r="I3" s="18" t="inlineStr">
        <is>
          <t>Août</t>
        </is>
      </c>
      <c r="J3" s="18" t="inlineStr">
        <is>
          <t>Sept</t>
        </is>
      </c>
      <c r="K3" s="18" t="inlineStr">
        <is>
          <t>Oct</t>
        </is>
      </c>
      <c r="L3" s="18" t="inlineStr">
        <is>
          <t>Nov</t>
        </is>
      </c>
      <c r="M3" s="18" t="inlineStr">
        <is>
          <t>Déc</t>
        </is>
      </c>
      <c r="N3" s="19" t="inlineStr">
        <is>
          <t>Cumul</t>
        </is>
      </c>
    </row>
    <row r="4">
      <c r="A4" s="24" t="inlineStr">
        <is>
          <t>Total encaissements (TTC)</t>
        </is>
      </c>
      <c r="B4" s="20">
        <f>Encaissements!B13</f>
        <v/>
      </c>
      <c r="C4" s="20">
        <f>Encaissements!C13</f>
        <v/>
      </c>
      <c r="D4" s="20">
        <f>Encaissements!D13</f>
        <v/>
      </c>
      <c r="E4" s="20">
        <f>Encaissements!E13</f>
        <v/>
      </c>
      <c r="F4" s="20">
        <f>Encaissements!F13</f>
        <v/>
      </c>
      <c r="G4" s="20">
        <f>Encaissements!G13</f>
        <v/>
      </c>
      <c r="H4" s="20">
        <f>Encaissements!H13</f>
        <v/>
      </c>
      <c r="I4" s="20">
        <f>Encaissements!I13</f>
        <v/>
      </c>
      <c r="J4" s="20">
        <f>Encaissements!J13</f>
        <v/>
      </c>
      <c r="K4" s="20">
        <f>Encaissements!K13</f>
        <v/>
      </c>
      <c r="L4" s="20">
        <f>Encaissements!L13</f>
        <v/>
      </c>
      <c r="M4" s="20">
        <f>Encaissements!M13</f>
        <v/>
      </c>
      <c r="N4" s="21">
        <f>SUM(B4:M4)</f>
        <v/>
      </c>
    </row>
    <row r="5">
      <c r="A5" s="32" t="inlineStr">
        <is>
          <t>Total décaissements (TTC)</t>
        </is>
      </c>
      <c r="B5" s="20">
        <f>Décaissements!B20</f>
        <v/>
      </c>
      <c r="C5" s="20">
        <f>Décaissements!C20</f>
        <v/>
      </c>
      <c r="D5" s="20">
        <f>Décaissements!D20</f>
        <v/>
      </c>
      <c r="E5" s="20">
        <f>Décaissements!E20</f>
        <v/>
      </c>
      <c r="F5" s="20">
        <f>Décaissements!F20</f>
        <v/>
      </c>
      <c r="G5" s="20">
        <f>Décaissements!G20</f>
        <v/>
      </c>
      <c r="H5" s="20">
        <f>Décaissements!H20</f>
        <v/>
      </c>
      <c r="I5" s="20">
        <f>Décaissements!I20</f>
        <v/>
      </c>
      <c r="J5" s="20">
        <f>Décaissements!J20</f>
        <v/>
      </c>
      <c r="K5" s="20">
        <f>Décaissements!K20</f>
        <v/>
      </c>
      <c r="L5" s="20">
        <f>Décaissements!L20</f>
        <v/>
      </c>
      <c r="M5" s="20">
        <f>Décaissements!M20</f>
        <v/>
      </c>
      <c r="N5" s="33">
        <f>SUM(B5:M5)</f>
        <v/>
      </c>
    </row>
    <row r="6">
      <c r="A6" s="11" t="inlineStr">
        <is>
          <t>Solde mensuel</t>
        </is>
      </c>
      <c r="B6" s="34">
        <f>B4-B5</f>
        <v/>
      </c>
      <c r="C6" s="34">
        <f>C4-C5</f>
        <v/>
      </c>
      <c r="D6" s="34">
        <f>D4-D5</f>
        <v/>
      </c>
      <c r="E6" s="34">
        <f>E4-E5</f>
        <v/>
      </c>
      <c r="F6" s="34">
        <f>F4-F5</f>
        <v/>
      </c>
      <c r="G6" s="34">
        <f>G4-G5</f>
        <v/>
      </c>
      <c r="H6" s="34">
        <f>H4-H5</f>
        <v/>
      </c>
      <c r="I6" s="34">
        <f>I4-I5</f>
        <v/>
      </c>
      <c r="J6" s="34">
        <f>J4-J5</f>
        <v/>
      </c>
      <c r="K6" s="34">
        <f>K4-K5</f>
        <v/>
      </c>
      <c r="L6" s="34">
        <f>L4-L5</f>
        <v/>
      </c>
      <c r="M6" s="34">
        <f>M4-M5</f>
        <v/>
      </c>
      <c r="N6" s="26">
        <f>SUM(B6:M6)</f>
        <v/>
      </c>
    </row>
    <row r="8">
      <c r="A8" s="22" t="inlineStr">
        <is>
          <t>Trésorerie d'ouverture</t>
        </is>
      </c>
      <c r="B8" s="20">
        <f>TresoOuverture</f>
        <v/>
      </c>
      <c r="C8" s="20">
        <f>B9</f>
        <v/>
      </c>
      <c r="D8" s="20">
        <f>C9</f>
        <v/>
      </c>
      <c r="E8" s="20">
        <f>D9</f>
        <v/>
      </c>
      <c r="F8" s="20">
        <f>E9</f>
        <v/>
      </c>
      <c r="G8" s="20">
        <f>F9</f>
        <v/>
      </c>
      <c r="H8" s="20">
        <f>G9</f>
        <v/>
      </c>
      <c r="I8" s="20">
        <f>H9</f>
        <v/>
      </c>
      <c r="J8" s="20">
        <f>I9</f>
        <v/>
      </c>
      <c r="K8" s="20">
        <f>J9</f>
        <v/>
      </c>
      <c r="L8" s="20">
        <f>K9</f>
        <v/>
      </c>
      <c r="M8" s="20">
        <f>L9</f>
        <v/>
      </c>
    </row>
    <row r="9">
      <c r="A9" s="35" t="inlineStr">
        <is>
          <t>Trésorerie de clôture</t>
        </is>
      </c>
      <c r="B9" s="36">
        <f>B8+B6</f>
        <v/>
      </c>
      <c r="C9" s="36">
        <f>C8+C6</f>
        <v/>
      </c>
      <c r="D9" s="36">
        <f>D8+D6</f>
        <v/>
      </c>
      <c r="E9" s="36">
        <f>E8+E6</f>
        <v/>
      </c>
      <c r="F9" s="36">
        <f>F8+F6</f>
        <v/>
      </c>
      <c r="G9" s="36">
        <f>G8+G6</f>
        <v/>
      </c>
      <c r="H9" s="36">
        <f>H8+H6</f>
        <v/>
      </c>
      <c r="I9" s="36">
        <f>I8+I6</f>
        <v/>
      </c>
      <c r="J9" s="36">
        <f>J8+J6</f>
        <v/>
      </c>
      <c r="K9" s="36">
        <f>K8+K6</f>
        <v/>
      </c>
      <c r="L9" s="36">
        <f>L8+L6</f>
        <v/>
      </c>
      <c r="M9" s="36">
        <f>M8+M6</f>
        <v/>
      </c>
    </row>
    <row r="12">
      <c r="A12" s="2" t="inlineStr">
        <is>
          <t>INDICATEURS SYNTHÉTIQUES</t>
        </is>
      </c>
    </row>
    <row r="13">
      <c r="A13" s="11" t="inlineStr">
        <is>
          <t>Trésorerie minimum de l'année</t>
        </is>
      </c>
      <c r="B13" s="34">
        <f>MIN(B9:M9)</f>
        <v/>
      </c>
    </row>
    <row r="14">
      <c r="A14" s="11" t="inlineStr">
        <is>
          <t>Trésorerie maximum de l'année</t>
        </is>
      </c>
      <c r="B14" s="34">
        <f>MAX(B9:M9)</f>
        <v/>
      </c>
    </row>
    <row r="15">
      <c r="A15" s="11" t="inlineStr">
        <is>
          <t>Nombre de mois sous seuil d'alerte</t>
        </is>
      </c>
      <c r="B15" s="37">
        <f>COUNTIF(B9:M9,"&lt;"&amp;SeuilAlerte)</f>
        <v/>
      </c>
    </row>
    <row r="16">
      <c r="A16" s="11" t="inlineStr">
        <is>
          <t>Variation annuelle de trésorerie</t>
        </is>
      </c>
      <c r="B16" s="34">
        <f>M9-TresoOuverture</f>
        <v/>
      </c>
    </row>
  </sheetData>
  <mergeCells count="2">
    <mergeCell ref="A12:N12"/>
    <mergeCell ref="A1:O1"/>
  </mergeCells>
  <conditionalFormatting sqref="B9:M9">
    <cfRule type="cellIs" priority="1" operator="lessThan" dxfId="0">
      <formula>SeuilAlerte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Kévin CAZAUX</dc:creator>
  <dc:title xmlns:dc="http://purl.org/dc/elements/1.1/">Modèle prévisionnel de trésorerie 12 mois</dc:title>
  <dc:subject xmlns:dc="http://purl.org/dc/elements/1.1/">Lead magnet CODEVE</dc:subject>
  <dcterms:created xmlns:dcterms="http://purl.org/dc/terms/" xmlns:xsi="http://www.w3.org/2001/XMLSchema-instance" xsi:type="dcterms:W3CDTF">2026-05-02T07:08:20Z</dcterms:created>
  <dcterms:modified xmlns:dcterms="http://purl.org/dc/terms/" xmlns:xsi="http://www.w3.org/2001/XMLSchema-instance" xsi:type="dcterms:W3CDTF">2026-05-02T07:08:20Z</dcterms:modified>
</cp:coreProperties>
</file>